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ap\Documents\Z-Instal-divers\transferweb\"/>
    </mc:Choice>
  </mc:AlternateContent>
  <xr:revisionPtr revIDLastSave="0" documentId="13_ncr:1_{A046B81B-D65C-4B8D-AD56-2C24C4D396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P19" i="1" l="1"/>
  <c r="O19" i="1"/>
  <c r="N19" i="1"/>
  <c r="M19" i="1"/>
  <c r="L19" i="1"/>
  <c r="K19" i="1"/>
  <c r="J19" i="1"/>
  <c r="I19" i="1"/>
  <c r="H19" i="1"/>
  <c r="G19" i="1"/>
  <c r="F19" i="1"/>
  <c r="E19" i="1"/>
  <c r="P16" i="1"/>
  <c r="P18" i="1" s="1"/>
  <c r="P21" i="1" s="1"/>
  <c r="O16" i="1"/>
  <c r="O18" i="1" s="1"/>
  <c r="O21" i="1" s="1"/>
  <c r="N16" i="1"/>
  <c r="N18" i="1" s="1"/>
  <c r="N21" i="1" s="1"/>
  <c r="M16" i="1"/>
  <c r="M18" i="1" s="1"/>
  <c r="M21" i="1" s="1"/>
  <c r="J16" i="1"/>
  <c r="J18" i="1" s="1"/>
  <c r="J21" i="1" s="1"/>
  <c r="I16" i="1"/>
  <c r="I18" i="1" s="1"/>
  <c r="H16" i="1"/>
  <c r="H18" i="1" s="1"/>
  <c r="H21" i="1" s="1"/>
  <c r="G16" i="1"/>
  <c r="G18" i="1" s="1"/>
  <c r="G21" i="1" s="1"/>
  <c r="F16" i="1"/>
  <c r="F18" i="1" s="1"/>
  <c r="F21" i="1" s="1"/>
  <c r="E16" i="1"/>
  <c r="E18" i="1" s="1"/>
  <c r="E21" i="1" s="1"/>
  <c r="P10" i="1"/>
  <c r="O10" i="1"/>
  <c r="N10" i="1"/>
  <c r="M10" i="1"/>
  <c r="L10" i="1"/>
  <c r="K10" i="1"/>
  <c r="J10" i="1"/>
  <c r="I10" i="1"/>
  <c r="H10" i="1"/>
  <c r="G10" i="1"/>
  <c r="F10" i="1"/>
  <c r="E10" i="1"/>
  <c r="Q7" i="1"/>
  <c r="U10" i="1" l="1"/>
  <c r="AB22" i="1"/>
  <c r="AE22" i="1"/>
  <c r="AA22" i="1"/>
  <c r="AD22" i="1"/>
  <c r="AC22" i="1"/>
  <c r="AB18" i="1"/>
  <c r="I21" i="1"/>
  <c r="AA18" i="1"/>
  <c r="AD18" i="1"/>
  <c r="V10" i="1"/>
  <c r="W10" i="1"/>
  <c r="T10" i="1"/>
  <c r="X10" i="1"/>
  <c r="S10" i="1" l="1"/>
  <c r="Z22" i="1"/>
  <c r="G23" i="1" s="1"/>
  <c r="AC18" i="1"/>
  <c r="R18" i="1" s="1"/>
  <c r="AA21" i="1"/>
  <c r="AD21" i="1"/>
  <c r="AC21" i="1"/>
  <c r="AB21" i="1"/>
  <c r="AE21" i="1"/>
  <c r="Z21" i="1" l="1"/>
  <c r="G24" i="1" s="1"/>
</calcChain>
</file>

<file path=xl/sharedStrings.xml><?xml version="1.0" encoding="utf-8"?>
<sst xmlns="http://schemas.openxmlformats.org/spreadsheetml/2006/main" count="49" uniqueCount="41">
  <si>
    <t>Ne</t>
  </si>
  <si>
    <t>En</t>
  </si>
  <si>
    <t>Wi</t>
  </si>
  <si>
    <t>Ma</t>
  </si>
  <si>
    <t>Nask1</t>
  </si>
  <si>
    <t>Bi</t>
  </si>
  <si>
    <t>Ec</t>
  </si>
  <si>
    <t>Gs</t>
  </si>
  <si>
    <t>Gd</t>
  </si>
  <si>
    <t>Lo</t>
  </si>
  <si>
    <t>CKV</t>
  </si>
  <si>
    <t>Rapport</t>
  </si>
  <si>
    <t>SE-1</t>
  </si>
  <si>
    <t>SE-2</t>
  </si>
  <si>
    <t>Onv. Punten</t>
  </si>
  <si>
    <t>aantal</t>
  </si>
  <si>
    <t>Examenvak</t>
  </si>
  <si>
    <t>aant. 0</t>
  </si>
  <si>
    <t>echt</t>
  </si>
  <si>
    <t>Gemiddeld</t>
  </si>
  <si>
    <t>Som</t>
  </si>
  <si>
    <t>SE-Examen</t>
  </si>
  <si>
    <t xml:space="preserve"> ( 1 / 0 )</t>
  </si>
  <si>
    <t>ex-vak</t>
  </si>
  <si>
    <t>cijfer 5</t>
  </si>
  <si>
    <t>cijfer 4</t>
  </si>
  <si>
    <t>cijfer 3</t>
  </si>
  <si>
    <t>cijfer 2</t>
  </si>
  <si>
    <t>cijfer 1</t>
  </si>
  <si>
    <t>Vul de blauwe velden in en aan.</t>
  </si>
  <si>
    <t>SE per vak gemiddeld</t>
  </si>
  <si>
    <t>®</t>
  </si>
  <si>
    <t>Alles</t>
  </si>
  <si>
    <t>Kern</t>
  </si>
  <si>
    <t>Aantal onv. Punten in kernvakken</t>
  </si>
  <si>
    <t>Aantal onv. Punten in  totaal</t>
  </si>
  <si>
    <t>SE-afgerond</t>
  </si>
  <si>
    <t>Bij rood zit het fout</t>
  </si>
  <si>
    <t>SE</t>
  </si>
  <si>
    <t>DvPr</t>
  </si>
  <si>
    <t>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</si>
</sst>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thin">
        <color auto="1"/>
      </left>
      <right style="thin">
        <color auto="1"/>
      </right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auto="1"/>
      </left>
      <right style="thin">
        <color auto="1"/>
      </right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6" xfId="0" applyFont="1" applyFill="1" applyBorder="1"/>
    <xf numFmtId="0" fontId="6" fillId="3" borderId="17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0" fillId="0" borderId="24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9" xfId="0" applyFill="1" applyBorder="1"/>
    <xf numFmtId="0" fontId="0" fillId="3" borderId="28" xfId="0" applyFill="1" applyBorder="1"/>
    <xf numFmtId="0" fontId="2" fillId="3" borderId="0" xfId="0" applyFont="1" applyFill="1"/>
    <xf numFmtId="0" fontId="0" fillId="3" borderId="29" xfId="0" applyFill="1" applyBorder="1"/>
    <xf numFmtId="0" fontId="0" fillId="3" borderId="20" xfId="0" applyFill="1" applyBorder="1"/>
    <xf numFmtId="0" fontId="2" fillId="3" borderId="21" xfId="0" applyFont="1" applyFill="1" applyBorder="1"/>
    <xf numFmtId="0" fontId="0" fillId="3" borderId="23" xfId="0" applyFill="1" applyBorder="1"/>
    <xf numFmtId="0" fontId="1" fillId="0" borderId="5" xfId="0" applyFont="1" applyBorder="1"/>
    <xf numFmtId="0" fontId="1" fillId="0" borderId="7" xfId="0" applyFont="1" applyBorder="1"/>
    <xf numFmtId="0" fontId="3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0" borderId="30" xfId="0" applyFont="1" applyBorder="1"/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5" fillId="4" borderId="0" xfId="0" applyFont="1" applyFill="1"/>
    <xf numFmtId="0" fontId="0" fillId="2" borderId="9" xfId="0" applyFill="1" applyBorder="1" applyAlignment="1">
      <alignment horizontal="center"/>
    </xf>
    <xf numFmtId="0" fontId="0" fillId="0" borderId="14" xfId="0" applyBorder="1"/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Standaard" xfId="0" builtinId="0"/>
  </cellStyles>
  <dxfs count="11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00"/>
      <color rgb="FFFF0000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tabSelected="1" zoomScale="85" zoomScaleNormal="85" workbookViewId="0">
      <selection activeCell="P15" sqref="P15"/>
    </sheetView>
  </sheetViews>
  <sheetFormatPr defaultRowHeight="15" x14ac:dyDescent="0.25"/>
  <cols>
    <col min="2" max="2" width="11.85546875" customWidth="1"/>
    <col min="3" max="3" width="11.5703125" customWidth="1"/>
    <col min="5" max="5" width="10.5703125" bestFit="1" customWidth="1"/>
    <col min="17" max="17" width="10.140625" customWidth="1"/>
    <col min="18" max="18" width="11.42578125" customWidth="1"/>
    <col min="19" max="19" width="12.7109375" customWidth="1"/>
    <col min="20" max="20" width="6.5703125" customWidth="1"/>
    <col min="21" max="21" width="6.7109375" customWidth="1"/>
    <col min="22" max="22" width="6.85546875" customWidth="1"/>
    <col min="23" max="23" width="6.5703125" customWidth="1"/>
    <col min="24" max="25" width="6.85546875" customWidth="1"/>
    <col min="26" max="26" width="0" hidden="1" customWidth="1"/>
    <col min="27" max="31" width="9.140625" hidden="1" customWidth="1"/>
    <col min="32" max="32" width="0" hidden="1" customWidth="1"/>
  </cols>
  <sheetData>
    <row r="1" spans="1:25" ht="15.75" thickBot="1" x14ac:dyDescent="0.3"/>
    <row r="2" spans="1:25" x14ac:dyDescent="0.25">
      <c r="B2" s="37"/>
      <c r="C2" s="38"/>
      <c r="D2" s="38"/>
      <c r="E2" s="38"/>
      <c r="F2" s="39"/>
    </row>
    <row r="3" spans="1:25" ht="15.75" x14ac:dyDescent="0.25">
      <c r="B3" s="40"/>
      <c r="C3" s="41" t="s">
        <v>29</v>
      </c>
      <c r="D3" s="41"/>
      <c r="E3" s="41"/>
      <c r="F3" s="42"/>
    </row>
    <row r="4" spans="1:25" ht="27" thickBot="1" x14ac:dyDescent="0.45">
      <c r="B4" s="43"/>
      <c r="C4" s="44"/>
      <c r="D4" s="44"/>
      <c r="E4" s="44"/>
      <c r="F4" s="45"/>
      <c r="T4" s="67" t="s">
        <v>11</v>
      </c>
    </row>
    <row r="5" spans="1:25" x14ac:dyDescent="0.25">
      <c r="Q5" s="1" t="s">
        <v>15</v>
      </c>
    </row>
    <row r="6" spans="1:25" ht="15.75" thickBot="1" x14ac:dyDescent="0.3">
      <c r="Q6" s="1" t="s">
        <v>23</v>
      </c>
    </row>
    <row r="7" spans="1:25" ht="22.5" thickBot="1" x14ac:dyDescent="0.4">
      <c r="B7" s="34" t="s">
        <v>16</v>
      </c>
      <c r="C7" s="34" t="s">
        <v>22</v>
      </c>
      <c r="D7" s="49" t="s">
        <v>31</v>
      </c>
      <c r="E7" s="2">
        <v>1</v>
      </c>
      <c r="F7" s="2">
        <v>1</v>
      </c>
      <c r="G7" s="16">
        <v>1</v>
      </c>
      <c r="H7" s="17">
        <v>1</v>
      </c>
      <c r="I7" s="18">
        <v>1</v>
      </c>
      <c r="J7" s="18"/>
      <c r="K7" s="18"/>
      <c r="L7" s="18"/>
      <c r="M7" s="18"/>
      <c r="N7" s="18">
        <v>1</v>
      </c>
      <c r="O7" s="18">
        <v>1</v>
      </c>
      <c r="P7" s="19"/>
      <c r="Q7" s="48">
        <f>COUNTIF(E7:P7,1)</f>
        <v>7</v>
      </c>
      <c r="S7" s="4"/>
      <c r="T7" s="35" t="s">
        <v>15</v>
      </c>
      <c r="U7" s="35" t="s">
        <v>15</v>
      </c>
      <c r="V7" s="35" t="s">
        <v>15</v>
      </c>
      <c r="W7" s="35" t="s">
        <v>15</v>
      </c>
      <c r="X7" s="35" t="s">
        <v>15</v>
      </c>
      <c r="Y7" s="50"/>
    </row>
    <row r="8" spans="1:25" ht="15.75" thickBot="1" x14ac:dyDescent="0.3">
      <c r="D8" s="8" t="s">
        <v>10</v>
      </c>
      <c r="E8" s="4" t="s">
        <v>0</v>
      </c>
      <c r="F8" s="4" t="s">
        <v>1</v>
      </c>
      <c r="G8" s="4" t="s">
        <v>3</v>
      </c>
      <c r="H8" s="4" t="s">
        <v>2</v>
      </c>
      <c r="I8" s="4" t="s">
        <v>7</v>
      </c>
      <c r="J8" s="4" t="s">
        <v>4</v>
      </c>
      <c r="K8" s="4" t="s">
        <v>8</v>
      </c>
      <c r="L8" s="8" t="s">
        <v>9</v>
      </c>
      <c r="M8" s="29" t="s">
        <v>39</v>
      </c>
      <c r="N8" s="18" t="s">
        <v>40</v>
      </c>
      <c r="O8" s="18" t="s">
        <v>5</v>
      </c>
      <c r="P8" s="19" t="s">
        <v>6</v>
      </c>
      <c r="S8" s="3" t="s">
        <v>14</v>
      </c>
      <c r="T8" s="36" t="s">
        <v>24</v>
      </c>
      <c r="U8" s="36" t="s">
        <v>25</v>
      </c>
      <c r="V8" s="36" t="s">
        <v>26</v>
      </c>
      <c r="W8" s="36" t="s">
        <v>27</v>
      </c>
      <c r="X8" s="36" t="s">
        <v>28</v>
      </c>
      <c r="Y8" s="50"/>
    </row>
    <row r="9" spans="1:25" ht="19.5" thickBot="1" x14ac:dyDescent="0.35">
      <c r="C9" s="33" t="s">
        <v>11</v>
      </c>
      <c r="D9" s="20">
        <v>6.2</v>
      </c>
      <c r="E9" s="21">
        <v>5.0999999999999996</v>
      </c>
      <c r="F9" s="21">
        <v>4.5</v>
      </c>
      <c r="G9" s="21">
        <v>6.1</v>
      </c>
      <c r="H9" s="21">
        <v>4.8</v>
      </c>
      <c r="I9" s="21">
        <v>5.6</v>
      </c>
      <c r="J9" s="21">
        <v>4.8</v>
      </c>
      <c r="K9" s="21">
        <v>5.6</v>
      </c>
      <c r="L9" s="21">
        <v>7</v>
      </c>
      <c r="M9" s="21">
        <v>7.1</v>
      </c>
      <c r="N9" s="21">
        <v>5.6</v>
      </c>
      <c r="O9" s="21">
        <v>5.8</v>
      </c>
      <c r="P9" s="22">
        <v>4.8</v>
      </c>
      <c r="S9" s="2"/>
      <c r="T9" s="2"/>
      <c r="U9" s="2"/>
      <c r="V9" s="2"/>
      <c r="W9" s="2"/>
      <c r="X9" s="2"/>
      <c r="Y9" s="1"/>
    </row>
    <row r="10" spans="1:25" x14ac:dyDescent="0.25">
      <c r="D10" s="1">
        <f>ROUND(D9,0)</f>
        <v>6</v>
      </c>
      <c r="E10" s="2">
        <f>ROUND(E9,0)</f>
        <v>5</v>
      </c>
      <c r="F10" s="2">
        <f>ROUND(F9,0)</f>
        <v>5</v>
      </c>
      <c r="G10" s="2">
        <f t="shared" ref="G10:P10" si="0">ROUND(G9,0)</f>
        <v>6</v>
      </c>
      <c r="H10" s="2">
        <f t="shared" si="0"/>
        <v>5</v>
      </c>
      <c r="I10" s="2">
        <f t="shared" si="0"/>
        <v>6</v>
      </c>
      <c r="J10" s="2">
        <f t="shared" si="0"/>
        <v>5</v>
      </c>
      <c r="K10" s="2">
        <f t="shared" si="0"/>
        <v>6</v>
      </c>
      <c r="L10" s="2">
        <f t="shared" si="0"/>
        <v>7</v>
      </c>
      <c r="M10" s="2">
        <f t="shared" si="0"/>
        <v>7</v>
      </c>
      <c r="N10" s="2">
        <f t="shared" si="0"/>
        <v>6</v>
      </c>
      <c r="O10" s="2">
        <f t="shared" si="0"/>
        <v>6</v>
      </c>
      <c r="P10" s="2">
        <f t="shared" si="0"/>
        <v>5</v>
      </c>
      <c r="Q10" s="1"/>
      <c r="R10" s="1"/>
      <c r="S10" s="3">
        <f>T10+2*U10+3*V10+4*W10+5*X10</f>
        <v>5</v>
      </c>
      <c r="T10" s="3">
        <f>COUNTIF(E10:P10,5)</f>
        <v>5</v>
      </c>
      <c r="U10" s="3">
        <f>COUNTIF(E10:P10,4)</f>
        <v>0</v>
      </c>
      <c r="V10" s="3">
        <f>COUNTIF(E10:P10,3)</f>
        <v>0</v>
      </c>
      <c r="W10" s="3">
        <f>COUNTIF(E10:P10,2)</f>
        <v>0</v>
      </c>
      <c r="X10" s="3">
        <f>COUNTIF(E10:P10,1)</f>
        <v>0</v>
      </c>
      <c r="Y10" s="1"/>
    </row>
    <row r="11" spans="1:25" ht="15.75" thickBot="1" x14ac:dyDescent="0.3">
      <c r="A11" s="63"/>
      <c r="B11" s="63"/>
      <c r="C11" s="6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5"/>
      <c r="S11" s="65"/>
      <c r="T11" s="65"/>
      <c r="U11" s="65"/>
      <c r="V11" s="65"/>
      <c r="W11" s="65"/>
      <c r="X11" s="65"/>
      <c r="Y11" s="65"/>
    </row>
    <row r="12" spans="1:25" ht="15.75" thickBot="1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T12" s="1"/>
    </row>
    <row r="13" spans="1:25" s="10" customFormat="1" ht="21" x14ac:dyDescent="0.35">
      <c r="C13" s="25" t="s">
        <v>12</v>
      </c>
      <c r="D13" s="26"/>
      <c r="E13" s="23">
        <v>4.5</v>
      </c>
      <c r="F13" s="23">
        <v>4.2</v>
      </c>
      <c r="G13" s="23">
        <v>5.5</v>
      </c>
      <c r="H13" s="23">
        <v>4.8</v>
      </c>
      <c r="I13" s="23">
        <v>5.6</v>
      </c>
      <c r="J13" s="23">
        <v>5</v>
      </c>
      <c r="K13" s="23"/>
      <c r="L13" s="23"/>
      <c r="M13" s="23">
        <v>6</v>
      </c>
      <c r="N13" s="23">
        <v>5.3</v>
      </c>
      <c r="O13" s="23">
        <v>5.2</v>
      </c>
      <c r="P13" s="23">
        <v>3.8</v>
      </c>
      <c r="Q13" s="11"/>
      <c r="R13" s="12"/>
      <c r="S13" s="13"/>
    </row>
    <row r="14" spans="1:25" s="10" customFormat="1" ht="21.75" thickBot="1" x14ac:dyDescent="0.4">
      <c r="C14" s="27" t="s">
        <v>13</v>
      </c>
      <c r="D14" s="28"/>
      <c r="E14" s="24">
        <v>6.5</v>
      </c>
      <c r="F14" s="24">
        <v>4.8</v>
      </c>
      <c r="G14" s="24">
        <v>6</v>
      </c>
      <c r="H14" s="24">
        <v>5.2</v>
      </c>
      <c r="I14" s="24">
        <v>5.7</v>
      </c>
      <c r="J14" s="24">
        <v>6.4</v>
      </c>
      <c r="K14" s="24"/>
      <c r="L14" s="24"/>
      <c r="M14" s="24"/>
      <c r="N14" s="24">
        <v>6.1</v>
      </c>
      <c r="O14" s="24">
        <v>6</v>
      </c>
      <c r="P14" s="24">
        <v>4.8</v>
      </c>
      <c r="Q14" s="14"/>
      <c r="R14" s="15"/>
      <c r="S14" s="13"/>
    </row>
    <row r="15" spans="1:25" s="10" customFormat="1" ht="23.25" x14ac:dyDescent="0.35">
      <c r="B15" s="66" t="s">
        <v>38</v>
      </c>
      <c r="C15" s="31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0"/>
      <c r="R15" s="30"/>
      <c r="S15" s="13"/>
      <c r="T15" s="66" t="s">
        <v>38</v>
      </c>
    </row>
    <row r="16" spans="1:25" ht="15.75" x14ac:dyDescent="0.25">
      <c r="C16" s="46" t="s">
        <v>30</v>
      </c>
      <c r="E16" s="2">
        <f t="shared" ref="E16:J16" si="1">ROUND(AVERAGE(E13:E14),2)</f>
        <v>5.5</v>
      </c>
      <c r="F16" s="2">
        <f t="shared" si="1"/>
        <v>4.5</v>
      </c>
      <c r="G16" s="2">
        <f t="shared" si="1"/>
        <v>5.75</v>
      </c>
      <c r="H16" s="2">
        <f t="shared" si="1"/>
        <v>5</v>
      </c>
      <c r="I16" s="2">
        <f t="shared" si="1"/>
        <v>5.65</v>
      </c>
      <c r="J16" s="2">
        <f t="shared" si="1"/>
        <v>5.7</v>
      </c>
      <c r="K16" s="2"/>
      <c r="L16" s="2"/>
      <c r="M16" s="2">
        <f>ROUND(AVERAGE(M13:M14),2)</f>
        <v>6</v>
      </c>
      <c r="N16" s="2">
        <f>ROUND(AVERAGE(N13:N14),2)</f>
        <v>5.7</v>
      </c>
      <c r="O16" s="2">
        <f>ROUND(AVERAGE(O13:O14),2)</f>
        <v>5.6</v>
      </c>
      <c r="P16" s="2">
        <f>ROUND(AVERAGE(P13:P14),2)</f>
        <v>4.3</v>
      </c>
      <c r="R16" s="6"/>
    </row>
    <row r="17" spans="3:32" x14ac:dyDescent="0.25">
      <c r="C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R17" s="6" t="s">
        <v>19</v>
      </c>
      <c r="AA17" s="1" t="s">
        <v>17</v>
      </c>
      <c r="AB17" s="1" t="s">
        <v>15</v>
      </c>
      <c r="AC17" s="1" t="s">
        <v>18</v>
      </c>
      <c r="AD17" s="1" t="s">
        <v>20</v>
      </c>
    </row>
    <row r="18" spans="3:32" ht="15.75" x14ac:dyDescent="0.25">
      <c r="C18" s="47" t="s">
        <v>21</v>
      </c>
      <c r="D18" s="7"/>
      <c r="E18" s="3">
        <f t="shared" ref="E18:J18" si="2">E7*E16</f>
        <v>5.5</v>
      </c>
      <c r="F18" s="3">
        <f t="shared" si="2"/>
        <v>4.5</v>
      </c>
      <c r="G18" s="3">
        <f t="shared" si="2"/>
        <v>5.75</v>
      </c>
      <c r="H18" s="3">
        <f t="shared" si="2"/>
        <v>5</v>
      </c>
      <c r="I18" s="3">
        <f t="shared" si="2"/>
        <v>5.65</v>
      </c>
      <c r="J18" s="3">
        <f t="shared" si="2"/>
        <v>0</v>
      </c>
      <c r="K18" s="3"/>
      <c r="L18" s="3"/>
      <c r="M18" s="3">
        <f>M7*M16</f>
        <v>0</v>
      </c>
      <c r="N18" s="3">
        <f>N7*N16</f>
        <v>5.7</v>
      </c>
      <c r="O18" s="3">
        <f>O7*O16</f>
        <v>5.6</v>
      </c>
      <c r="P18" s="3">
        <f>P7*P16</f>
        <v>0</v>
      </c>
      <c r="Q18" s="7"/>
      <c r="R18" s="62">
        <f>ROUND(AD18/AC18,2)</f>
        <v>5.39</v>
      </c>
      <c r="AA18" s="1">
        <f>COUNTIF(E18:P18,0)</f>
        <v>3</v>
      </c>
      <c r="AB18" s="1">
        <f>COUNT(E18:J18,M18:P18)</f>
        <v>10</v>
      </c>
      <c r="AC18" s="1">
        <f>AB18-AA18</f>
        <v>7</v>
      </c>
      <c r="AD18" s="1">
        <f>SUM(E18:P18)</f>
        <v>37.700000000000003</v>
      </c>
    </row>
    <row r="19" spans="3:32" ht="15.75" x14ac:dyDescent="0.25">
      <c r="E19" s="9" t="str">
        <f>E8</f>
        <v>Ne</v>
      </c>
      <c r="F19" s="9" t="str">
        <f t="shared" ref="F19:P19" si="3">F8</f>
        <v>En</v>
      </c>
      <c r="G19" s="9" t="str">
        <f t="shared" si="3"/>
        <v>Ma</v>
      </c>
      <c r="H19" s="9" t="str">
        <f t="shared" si="3"/>
        <v>Wi</v>
      </c>
      <c r="I19" s="9" t="str">
        <f t="shared" si="3"/>
        <v>Gs</v>
      </c>
      <c r="J19" s="9" t="str">
        <f t="shared" si="3"/>
        <v>Nask1</v>
      </c>
      <c r="K19" s="9" t="str">
        <f t="shared" si="3"/>
        <v>Gd</v>
      </c>
      <c r="L19" s="9" t="str">
        <f t="shared" si="3"/>
        <v>Lo</v>
      </c>
      <c r="M19" s="9" t="str">
        <f t="shared" si="3"/>
        <v>DvPr</v>
      </c>
      <c r="N19" s="9" t="str">
        <f t="shared" si="3"/>
        <v>Sk</v>
      </c>
      <c r="O19" s="9" t="str">
        <f t="shared" si="3"/>
        <v>Bi</v>
      </c>
      <c r="P19" s="9" t="str">
        <f t="shared" si="3"/>
        <v>Ec</v>
      </c>
    </row>
    <row r="20" spans="3:32" x14ac:dyDescent="0.25">
      <c r="AA20" s="1">
        <v>5</v>
      </c>
      <c r="AB20" s="1">
        <v>4</v>
      </c>
      <c r="AC20" s="1">
        <v>3</v>
      </c>
      <c r="AD20" s="1">
        <v>2</v>
      </c>
      <c r="AE20" s="1">
        <v>1</v>
      </c>
    </row>
    <row r="21" spans="3:32" ht="18.75" x14ac:dyDescent="0.3">
      <c r="C21" s="57" t="s">
        <v>36</v>
      </c>
      <c r="D21" s="58"/>
      <c r="E21" s="59">
        <f t="shared" ref="E21:J21" si="4">ROUND(E18,0)</f>
        <v>6</v>
      </c>
      <c r="F21" s="59">
        <f t="shared" si="4"/>
        <v>5</v>
      </c>
      <c r="G21" s="59">
        <f t="shared" si="4"/>
        <v>6</v>
      </c>
      <c r="H21" s="59">
        <f t="shared" si="4"/>
        <v>5</v>
      </c>
      <c r="I21" s="59">
        <f t="shared" si="4"/>
        <v>6</v>
      </c>
      <c r="J21" s="59">
        <f t="shared" si="4"/>
        <v>0</v>
      </c>
      <c r="K21" s="59"/>
      <c r="L21" s="59"/>
      <c r="M21" s="59">
        <f>ROUND(M18,0)</f>
        <v>0</v>
      </c>
      <c r="N21" s="59">
        <f>ROUND(N18,0)</f>
        <v>6</v>
      </c>
      <c r="O21" s="59">
        <f>ROUND(O18,0)</f>
        <v>6</v>
      </c>
      <c r="P21" s="59">
        <f>ROUND(P18,0)</f>
        <v>0</v>
      </c>
      <c r="Q21" s="58"/>
      <c r="R21" s="60"/>
      <c r="Z21">
        <f>AA21+2*AB21+3*AC21+4*AD21+5*AE21</f>
        <v>2</v>
      </c>
      <c r="AA21" s="3">
        <f>COUNTIF(E21:P21,5)</f>
        <v>2</v>
      </c>
      <c r="AB21" s="3">
        <f>COUNTIF(E21:P21,4)</f>
        <v>0</v>
      </c>
      <c r="AC21" s="3">
        <f>COUNTIF(E21:P21,3)</f>
        <v>0</v>
      </c>
      <c r="AD21" s="3">
        <f>COUNTIF(E21:P21,2)</f>
        <v>0</v>
      </c>
      <c r="AE21" s="3">
        <f>COUNTIF(E21:P21,1)</f>
        <v>0</v>
      </c>
      <c r="AF21" t="s">
        <v>32</v>
      </c>
    </row>
    <row r="22" spans="3:32" ht="15.75" thickBot="1" x14ac:dyDescent="0.3">
      <c r="Z22">
        <f>AA22+2*AB22+3*AC22+4*AD22+5*AE22</f>
        <v>1</v>
      </c>
      <c r="AA22" s="3">
        <f>COUNTIF(E21:F21,5)</f>
        <v>1</v>
      </c>
      <c r="AB22" s="3">
        <f>COUNTIF(E21:F21,4)</f>
        <v>0</v>
      </c>
      <c r="AC22" s="3">
        <f>COUNTIF(E21:F21,3)</f>
        <v>0</v>
      </c>
      <c r="AD22" s="3">
        <f>COUNTIF(E21:F21,2)</f>
        <v>0</v>
      </c>
      <c r="AE22" s="3">
        <f>COUNTIF(E21:F21,1)</f>
        <v>0</v>
      </c>
      <c r="AF22" t="s">
        <v>33</v>
      </c>
    </row>
    <row r="23" spans="3:32" ht="21" x14ac:dyDescent="0.35">
      <c r="C23" s="51" t="s">
        <v>34</v>
      </c>
      <c r="D23" s="52"/>
      <c r="E23" s="52"/>
      <c r="F23" s="52"/>
      <c r="G23" s="55">
        <f>Z22</f>
        <v>1</v>
      </c>
      <c r="K23" s="61" t="s">
        <v>37</v>
      </c>
      <c r="L23" s="61"/>
      <c r="M23" s="61"/>
    </row>
    <row r="24" spans="3:32" ht="19.5" thickBot="1" x14ac:dyDescent="0.35">
      <c r="C24" s="53" t="s">
        <v>35</v>
      </c>
      <c r="D24" s="54"/>
      <c r="E24" s="54"/>
      <c r="F24" s="54"/>
      <c r="G24" s="56">
        <f>Z21</f>
        <v>2</v>
      </c>
    </row>
  </sheetData>
  <sheetProtection algorithmName="SHA-512" hashValue="uSa4JrP8cYdryWHNzlY/QZ/4GgWopcI6AEk8+RSeuulanF1WSlynBQ6HoX2XWvaGKTy5VdLvmyROCyYIHDVkoA==" saltValue="CBYUoDk3RPwI/LLeMufwxA==" spinCount="100000" sheet="1" objects="1" scenarios="1"/>
  <protectedRanges>
    <protectedRange sqref="C13:P14 D9:P9 N8:P8 H7:P7" name="invoer"/>
  </protectedRanges>
  <conditionalFormatting sqref="E18:P18 R18">
    <cfRule type="cellIs" dxfId="10" priority="20" operator="equal">
      <formula>0</formula>
    </cfRule>
  </conditionalFormatting>
  <conditionalFormatting sqref="E16:P16">
    <cfRule type="cellIs" dxfId="9" priority="15" operator="between">
      <formula>1</formula>
      <formula>5.5</formula>
    </cfRule>
  </conditionalFormatting>
  <conditionalFormatting sqref="S10:S11">
    <cfRule type="cellIs" dxfId="8" priority="10" operator="greaterThan">
      <formula>3</formula>
    </cfRule>
  </conditionalFormatting>
  <conditionalFormatting sqref="E21:J21 M21:P21">
    <cfRule type="cellIs" dxfId="7" priority="9" operator="between">
      <formula>1</formula>
      <formula>5</formula>
    </cfRule>
  </conditionalFormatting>
  <conditionalFormatting sqref="E21:F21">
    <cfRule type="cellIs" dxfId="6" priority="8" operator="lessThan">
      <formula>4.5</formula>
    </cfRule>
  </conditionalFormatting>
  <conditionalFormatting sqref="G24">
    <cfRule type="cellIs" dxfId="5" priority="7" operator="greaterThan">
      <formula>2</formula>
    </cfRule>
  </conditionalFormatting>
  <conditionalFormatting sqref="G23">
    <cfRule type="cellIs" dxfId="4" priority="6" operator="greaterThan">
      <formula>1</formula>
    </cfRule>
  </conditionalFormatting>
  <conditionalFormatting sqref="E21:P21">
    <cfRule type="cellIs" dxfId="3" priority="5" operator="equal">
      <formula>0</formula>
    </cfRule>
  </conditionalFormatting>
  <conditionalFormatting sqref="R18">
    <cfRule type="cellIs" dxfId="2" priority="4" operator="lessThan">
      <formula>6</formula>
    </cfRule>
  </conditionalFormatting>
  <conditionalFormatting sqref="D10">
    <cfRule type="cellIs" dxfId="1" priority="2" operator="lessThan">
      <formula>5.5</formula>
    </cfRule>
  </conditionalFormatting>
  <conditionalFormatting sqref="E10:P10">
    <cfRule type="cellIs" dxfId="0" priority="1" operator="lessThan">
      <formula>5.5</formula>
    </cfRule>
  </conditionalFormatting>
  <dataValidations count="1">
    <dataValidation type="whole" allowBlank="1" showInputMessage="1" showErrorMessage="1" sqref="E7:P7" xr:uid="{00000000-0002-0000-0000-000000000000}">
      <formula1>0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</dc:creator>
  <cp:lastModifiedBy>Jaap</cp:lastModifiedBy>
  <dcterms:created xsi:type="dcterms:W3CDTF">2016-06-06T19:21:15Z</dcterms:created>
  <dcterms:modified xsi:type="dcterms:W3CDTF">2023-03-14T18:38:00Z</dcterms:modified>
</cp:coreProperties>
</file>